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d.docs.live.net/ab2ab2924c1df424/デスクトップ/"/>
    </mc:Choice>
  </mc:AlternateContent>
  <xr:revisionPtr revIDLastSave="0" documentId="8_{C1F6C43C-37A5-45C5-8D6A-6E6726BDAC32}" xr6:coauthVersionLast="47" xr6:coauthVersionMax="47" xr10:uidLastSave="{00000000-0000-0000-0000-000000000000}"/>
  <bookViews>
    <workbookView xWindow="2976" yWindow="36" windowWidth="16128" windowHeight="11748" xr2:uid="{00000000-000D-0000-FFFF-FFFF00000000}"/>
  </bookViews>
  <sheets>
    <sheet name="医療臨床疫学用分析シート_固定" sheetId="3" r:id="rId1"/>
    <sheet name="判断の方法"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3" l="1"/>
  <c r="C18" i="3"/>
  <c r="C17" i="3"/>
  <c r="C16" i="3"/>
  <c r="C15" i="3"/>
  <c r="C14" i="3"/>
  <c r="C13" i="3"/>
  <c r="C12" i="3"/>
  <c r="C11" i="3"/>
  <c r="C10" i="3"/>
  <c r="C8" i="3"/>
  <c r="C7" i="3"/>
  <c r="C5" i="3"/>
  <c r="C23" i="3" s="1"/>
  <c r="C4" i="3"/>
  <c r="C20" i="3" s="1"/>
  <c r="C21" i="3" l="1"/>
  <c r="C22" i="3"/>
</calcChain>
</file>

<file path=xl/sharedStrings.xml><?xml version="1.0" encoding="utf-8"?>
<sst xmlns="http://schemas.openxmlformats.org/spreadsheetml/2006/main" count="33" uniqueCount="33">
  <si>
    <t>D1: 30 （介入あり_結果あり）</t>
  </si>
  <si>
    <t>D2: 20 （介入あり_結果なし）</t>
  </si>
  <si>
    <t>D3: 10 （介入なし_結果あり）</t>
  </si>
  <si>
    <t>D4: 5 （介入なし_結果なし）</t>
  </si>
  <si>
    <t>2. 各計算式をセルに入力</t>
  </si>
  <si>
    <t>C5: =D3/(D3+D4) 介入なしのリスク</t>
  </si>
  <si>
    <t>3. 感度、特異度などの計算式</t>
  </si>
  <si>
    <t>D23: =C10/C11 陰性尤度比</t>
  </si>
  <si>
    <t>D24: =EXP(LN(C4) + 1.96 * SQRT(1/D1 + 1/D2 + 1/D3 + 1/D4)) オッズ比95%信頼区間上限値</t>
  </si>
  <si>
    <t>D25: =EXP(LN(C4) - 1.96 * SQRT(1/D1 + 1/D2 + 1/D3 + 1/D4)) オッズ比95%信頼区間下限値</t>
  </si>
  <si>
    <t>D26: =EXP(LN(C5) + 1.96 * SQRT(1/D1 + 1/D2 + 1/D3 + 1/D4)) 相対リスク比95%信頼区間上限値</t>
  </si>
  <si>
    <t>D27: =EXP(LN(C5) - 1.96 * SQRT(1/D1 + 1/D2 + 1/D3 + 1/D4)) 相対リスク比95%信頼区間下限値</t>
  </si>
  <si>
    <t>C4: =D1/(D1+D2) 介入ありのリスク</t>
    <phoneticPr fontId="1"/>
  </si>
  <si>
    <t>C6: =D1/(D1+D2) 感度</t>
    <phoneticPr fontId="1"/>
  </si>
  <si>
    <t>C7: =D4/(D3+D4) 特異度</t>
    <phoneticPr fontId="1"/>
  </si>
  <si>
    <t>C8: =D1/(D1+D3) 陽性率</t>
    <phoneticPr fontId="1"/>
  </si>
  <si>
    <t>C9: =D3/(D3+D4) 偽陽性率</t>
    <phoneticPr fontId="1"/>
  </si>
  <si>
    <t>C10: =D4/(D2+D4) 陰性率</t>
    <phoneticPr fontId="1"/>
  </si>
  <si>
    <t>C11: =D2/(D1+D2) 偽陰性率</t>
    <phoneticPr fontId="1"/>
  </si>
  <si>
    <t>C12: =D1/(D1+D3) 的中率</t>
    <phoneticPr fontId="1"/>
  </si>
  <si>
    <t>C13: =(D1+D4)/(D1+D2+D3+D4) 精度</t>
    <phoneticPr fontId="1"/>
  </si>
  <si>
    <t>D22: =C8/C9 陽性尤度比</t>
    <phoneticPr fontId="1"/>
  </si>
  <si>
    <t>オッズ比</t>
    <rPh sb="3" eb="4">
      <t>ヒ</t>
    </rPh>
    <phoneticPr fontId="1"/>
  </si>
  <si>
    <t>RR</t>
    <phoneticPr fontId="1"/>
  </si>
  <si>
    <t>介入あり</t>
    <rPh sb="0" eb="2">
      <t>カイニュウ</t>
    </rPh>
    <phoneticPr fontId="1"/>
  </si>
  <si>
    <t>介入なし</t>
    <rPh sb="0" eb="2">
      <t>カイニュウ</t>
    </rPh>
    <phoneticPr fontId="1"/>
  </si>
  <si>
    <t>結果あり</t>
    <rPh sb="0" eb="2">
      <t>ケッカ</t>
    </rPh>
    <phoneticPr fontId="1"/>
  </si>
  <si>
    <t>結果なし</t>
    <rPh sb="0" eb="2">
      <t>ケッカ</t>
    </rPh>
    <phoneticPr fontId="1"/>
  </si>
  <si>
    <t>１が入りませんように！</t>
    <rPh sb="2" eb="3">
      <t>ハイ</t>
    </rPh>
    <phoneticPr fontId="1"/>
  </si>
  <si>
    <t>信頼区間に1を含む（信頼区間が1をまたぐ）場合：ある群における事象の起こりやすさは対照群とは有意差があるとはいえない</t>
  </si>
  <si>
    <t>オッズ比・RRとも信頼区間の下限値が1より大きい場合：ある群における事象の起こりやすさが対照群よりも有意に大きい</t>
    <rPh sb="3" eb="4">
      <t>ヒ</t>
    </rPh>
    <phoneticPr fontId="1"/>
  </si>
  <si>
    <t>オッズ比・RRとも信頼区間の上限値が1より小さい場合：ある群における事象の起こりやすさが対照群よりも有意に小さい</t>
    <rPh sb="3" eb="4">
      <t>ヒ</t>
    </rPh>
    <phoneticPr fontId="1"/>
  </si>
  <si>
    <r>
      <t>このように、オッズ比に意味があるかどうかを判断するためには、</t>
    </r>
    <r>
      <rPr>
        <b/>
        <sz val="11"/>
        <color theme="1"/>
        <rFont val="游ゴシック"/>
        <family val="3"/>
        <charset val="128"/>
        <scheme val="minor"/>
      </rPr>
      <t>オッズ比と信頼区間を合わせて算出する必要があります</t>
    </r>
    <r>
      <rPr>
        <sz val="11"/>
        <color theme="1"/>
        <rFont val="游ゴシック"/>
        <family val="2"/>
        <charset val="128"/>
        <scheme val="minor"/>
      </rPr>
      <t>。また、論文などに記載する場合には 1.2 [1.05-2.10] のようにオッズ比（この場合1.2）とその信頼区間（この場合、下限値＝1.05、上限値＝2.10）を併記します。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</si>
</sst>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0_ "/>
  </numFmts>
  <fonts count="5"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0" fillId="0" borderId="0" xfId="0" applyAlignment="1"/>
    <xf numFmtId="0" fontId="0" fillId="0" borderId="0" xfId="0" applyAlignment="1">
      <alignment vertical="center" wrapText="1"/>
    </xf>
    <xf numFmtId="0" fontId="0" fillId="0" borderId="1" xfId="0" applyBorder="1" applyAlignment="1">
      <alignment horizontal="center" vertical="center"/>
    </xf>
    <xf numFmtId="0" fontId="2" fillId="0" borderId="0" xfId="0" applyFont="1">
      <alignment vertical="center"/>
    </xf>
    <xf numFmtId="176" fontId="0" fillId="0" borderId="0" xfId="0" applyNumberFormat="1">
      <alignment vertical="center"/>
    </xf>
    <xf numFmtId="0" fontId="2" fillId="0" borderId="0" xfId="0" applyFont="1" applyAlignment="1">
      <alignment vertical="center" wrapText="1"/>
    </xf>
    <xf numFmtId="176" fontId="2" fillId="0" borderId="0" xfId="0" applyNumberFormat="1" applyFont="1">
      <alignment vertical="center"/>
    </xf>
    <xf numFmtId="0" fontId="4" fillId="0" borderId="1" xfId="0" applyFont="1" applyBorder="1">
      <alignment vertical="center"/>
    </xf>
    <xf numFmtId="0" fontId="0" fillId="0" borderId="0" xfId="0" applyAlignment="1">
      <alignment horizontal="center" vertical="center"/>
    </xf>
    <xf numFmtId="0" fontId="2" fillId="0" borderId="0" xfId="0" applyFont="1" applyAlignment="1">
      <alignment horizontal="center" vertical="center"/>
    </xf>
    <xf numFmtId="0" fontId="4" fillId="0" borderId="2" xfId="0" applyFont="1" applyBorder="1">
      <alignment vertical="center"/>
    </xf>
    <xf numFmtId="0" fontId="0" fillId="2" borderId="1" xfId="0" applyFill="1" applyBorder="1"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indent="1"/>
    </xf>
    <xf numFmtId="177" fontId="3" fillId="0" borderId="0" xfId="0" applyNumberFormat="1"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5B16E-8F4A-4C81-82D8-7C1131A880B8}">
  <dimension ref="A1:H23"/>
  <sheetViews>
    <sheetView tabSelected="1" workbookViewId="0">
      <selection activeCell="D10" sqref="D10"/>
    </sheetView>
  </sheetViews>
  <sheetFormatPr defaultRowHeight="18" x14ac:dyDescent="0.45"/>
  <cols>
    <col min="1" max="1" width="35.5" customWidth="1"/>
    <col min="2" max="2" width="11.09765625" customWidth="1"/>
    <col min="3" max="3" width="9.69921875" customWidth="1"/>
    <col min="4" max="4" width="8.796875" style="9"/>
    <col min="7" max="8" width="12.3984375" customWidth="1"/>
  </cols>
  <sheetData>
    <row r="1" spans="1:8" ht="27" customHeight="1" x14ac:dyDescent="0.45">
      <c r="A1" t="s">
        <v>0</v>
      </c>
      <c r="D1" s="12">
        <v>30</v>
      </c>
      <c r="F1" s="9"/>
      <c r="G1" s="10" t="s">
        <v>26</v>
      </c>
      <c r="H1" s="10" t="s">
        <v>27</v>
      </c>
    </row>
    <row r="2" spans="1:8" ht="26.4" x14ac:dyDescent="0.45">
      <c r="A2" t="s">
        <v>1</v>
      </c>
      <c r="B2" s="8">
        <v>30</v>
      </c>
      <c r="C2" s="11">
        <v>20</v>
      </c>
      <c r="D2" s="12">
        <v>20</v>
      </c>
      <c r="F2" s="10" t="s">
        <v>24</v>
      </c>
      <c r="G2" s="3"/>
      <c r="H2" s="3"/>
    </row>
    <row r="3" spans="1:8" ht="26.4" x14ac:dyDescent="0.45">
      <c r="A3" t="s">
        <v>2</v>
      </c>
      <c r="B3" s="8">
        <v>10</v>
      </c>
      <c r="C3" s="11">
        <v>5</v>
      </c>
      <c r="D3" s="12">
        <v>10</v>
      </c>
      <c r="F3" s="10" t="s">
        <v>25</v>
      </c>
      <c r="G3" s="3"/>
      <c r="H3" s="3"/>
    </row>
    <row r="4" spans="1:8" ht="22.2" x14ac:dyDescent="0.45">
      <c r="A4" t="s">
        <v>3</v>
      </c>
      <c r="B4" s="4" t="s">
        <v>22</v>
      </c>
      <c r="C4" s="15">
        <f>(D1/D2)/(D3/D4)</f>
        <v>0.75</v>
      </c>
      <c r="D4" s="12">
        <v>5</v>
      </c>
    </row>
    <row r="5" spans="1:8" ht="22.2" x14ac:dyDescent="0.45">
      <c r="B5" s="4" t="s">
        <v>23</v>
      </c>
      <c r="C5" s="15">
        <f>(D1/(D1+D2)/(D3/(D3+D4)))</f>
        <v>0.9</v>
      </c>
    </row>
    <row r="6" spans="1:8" x14ac:dyDescent="0.45">
      <c r="A6" s="4" t="s">
        <v>4</v>
      </c>
    </row>
    <row r="7" spans="1:8" x14ac:dyDescent="0.45">
      <c r="A7" t="s">
        <v>12</v>
      </c>
      <c r="C7" s="5">
        <f>D1/(D1+D2)</f>
        <v>0.6</v>
      </c>
    </row>
    <row r="8" spans="1:8" x14ac:dyDescent="0.45">
      <c r="A8" t="s">
        <v>5</v>
      </c>
      <c r="C8" s="5">
        <f>D3/(D3+D4)</f>
        <v>0.66666666666666663</v>
      </c>
    </row>
    <row r="9" spans="1:8" x14ac:dyDescent="0.45">
      <c r="A9" t="s">
        <v>6</v>
      </c>
      <c r="C9" s="5"/>
    </row>
    <row r="10" spans="1:8" x14ac:dyDescent="0.45">
      <c r="A10" s="4" t="s">
        <v>13</v>
      </c>
      <c r="C10" s="7">
        <f>D1/(D1+D2)</f>
        <v>0.6</v>
      </c>
    </row>
    <row r="11" spans="1:8" x14ac:dyDescent="0.45">
      <c r="A11" s="4" t="s">
        <v>14</v>
      </c>
      <c r="C11" s="7">
        <f>D4/(D3+D4)</f>
        <v>0.33333333333333331</v>
      </c>
    </row>
    <row r="12" spans="1:8" x14ac:dyDescent="0.45">
      <c r="A12" s="4" t="s">
        <v>15</v>
      </c>
      <c r="C12" s="7">
        <f>D1/(D1+D3)</f>
        <v>0.75</v>
      </c>
    </row>
    <row r="13" spans="1:8" x14ac:dyDescent="0.45">
      <c r="A13" s="4" t="s">
        <v>16</v>
      </c>
      <c r="C13" s="7">
        <f>D3/(D3+D4)</f>
        <v>0.66666666666666663</v>
      </c>
    </row>
    <row r="14" spans="1:8" x14ac:dyDescent="0.45">
      <c r="A14" s="4" t="s">
        <v>17</v>
      </c>
      <c r="C14" s="7">
        <f>D4/(D2+D4)</f>
        <v>0.2</v>
      </c>
    </row>
    <row r="15" spans="1:8" x14ac:dyDescent="0.45">
      <c r="A15" s="4" t="s">
        <v>18</v>
      </c>
      <c r="C15" s="7">
        <f>D2/(D1+D2)</f>
        <v>0.4</v>
      </c>
    </row>
    <row r="16" spans="1:8" x14ac:dyDescent="0.45">
      <c r="A16" s="4" t="s">
        <v>19</v>
      </c>
      <c r="C16" s="7">
        <f>D1/(D1+D3)</f>
        <v>0.75</v>
      </c>
    </row>
    <row r="17" spans="1:3" x14ac:dyDescent="0.45">
      <c r="A17" s="4" t="s">
        <v>20</v>
      </c>
      <c r="C17" s="7">
        <f>(D1+D4)/(D1+D2+D3+D4)</f>
        <v>0.53846153846153844</v>
      </c>
    </row>
    <row r="18" spans="1:3" x14ac:dyDescent="0.45">
      <c r="A18" t="s">
        <v>21</v>
      </c>
      <c r="C18" s="5">
        <f>(D1/(D1+D3) /D3/(D3+D4) )</f>
        <v>5.0000000000000001E-3</v>
      </c>
    </row>
    <row r="19" spans="1:3" x14ac:dyDescent="0.45">
      <c r="A19" t="s">
        <v>7</v>
      </c>
      <c r="C19" s="5">
        <f>(D4/(D2+D4) /(D2/(D1+D2) ))</f>
        <v>0.5</v>
      </c>
    </row>
    <row r="20" spans="1:3" ht="54" x14ac:dyDescent="0.45">
      <c r="A20" s="6" t="s">
        <v>8</v>
      </c>
      <c r="C20" s="7">
        <f>EXP(LN(C4) + 1.96 * SQRT(1/D1 + 1/D2 + 1/D3 + 1/D4))</f>
        <v>2.5239641344883172</v>
      </c>
    </row>
    <row r="21" spans="1:3" ht="54" x14ac:dyDescent="0.45">
      <c r="A21" s="6" t="s">
        <v>9</v>
      </c>
      <c r="C21" s="7">
        <f>EXP(LN(C4) - 1.96 * SQRT(1/D1 + 1/D2 + 1/D3 + 1/D4))</f>
        <v>0.22286370567386671</v>
      </c>
    </row>
    <row r="22" spans="1:3" ht="54" x14ac:dyDescent="0.45">
      <c r="A22" s="6" t="s">
        <v>10</v>
      </c>
      <c r="C22" s="7">
        <f>EXP(LN(C5) + 1.96 * SQRT(1/D1 + 1/D2 + 1/D3 + 1/D4))</f>
        <v>3.0287569613859806</v>
      </c>
    </row>
    <row r="23" spans="1:3" ht="54" x14ac:dyDescent="0.45">
      <c r="A23" s="6" t="s">
        <v>11</v>
      </c>
      <c r="C23" s="7">
        <f>EXP(LN(C5) - 1.96 * SQRT(1/D1 + 1/D2 + 1/D3 + 1/D4))</f>
        <v>0.26743644680864004</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6EC21-C63E-496E-B37A-BC087A71D24E}">
  <dimension ref="B2:D6"/>
  <sheetViews>
    <sheetView workbookViewId="0">
      <selection activeCell="E15" sqref="E15"/>
    </sheetView>
  </sheetViews>
  <sheetFormatPr defaultRowHeight="18" x14ac:dyDescent="0.45"/>
  <cols>
    <col min="1" max="1" width="4.59765625" customWidth="1"/>
    <col min="2" max="2" width="20.296875" customWidth="1"/>
    <col min="3" max="3" width="31.296875" customWidth="1"/>
  </cols>
  <sheetData>
    <row r="2" spans="2:4" x14ac:dyDescent="0.45">
      <c r="B2" s="1"/>
      <c r="C2" s="13" t="s">
        <v>30</v>
      </c>
      <c r="D2" s="1"/>
    </row>
    <row r="3" spans="2:4" x14ac:dyDescent="0.45">
      <c r="B3" s="1"/>
      <c r="C3" s="13" t="s">
        <v>31</v>
      </c>
      <c r="D3" s="1"/>
    </row>
    <row r="4" spans="2:4" x14ac:dyDescent="0.45">
      <c r="B4" s="1" t="s">
        <v>28</v>
      </c>
      <c r="C4" s="14" t="s">
        <v>29</v>
      </c>
      <c r="D4" s="1"/>
    </row>
    <row r="5" spans="2:4" x14ac:dyDescent="0.45">
      <c r="B5" s="1"/>
      <c r="D5" s="1"/>
    </row>
    <row r="6" spans="2:4" ht="161.4" customHeight="1" x14ac:dyDescent="0.45">
      <c r="B6" s="1"/>
      <c r="C6" s="2" t="s">
        <v>32</v>
      </c>
      <c r="D6" s="1"/>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医療臨床疫学用分析シート_固定</vt:lpstr>
      <vt:lpstr>判断の方法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Akira Kimura</dc:creator>
  <cp:lastModifiedBy>Akira Kimura</cp:lastModifiedBy>
  <dcterms:created xsi:type="dcterms:W3CDTF">2024-07-10T21:33:46Z</dcterms:created>
  <dcterms:modified xsi:type="dcterms:W3CDTF">2024-07-11T03:41:39Z</dcterms:modified>
</cp:coreProperties>
</file>